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<sst xmlns="http://schemas.openxmlformats.org/spreadsheetml/2006/main" count="65" uniqueCount="63">
  <si>
    <t>Beskrivelse</t>
  </si>
  <si>
    <t>Bemærkninger</t>
  </si>
  <si>
    <t>1. Faste ejendomme</t>
  </si>
  <si>
    <t>Enkeltydelser</t>
  </si>
  <si>
    <t>I alt</t>
  </si>
  <si>
    <t>kr. 1.000</t>
  </si>
  <si>
    <t>Budget</t>
  </si>
  <si>
    <t>Korrigeret budget 2014</t>
  </si>
  <si>
    <t>Dokument nr : 584398-12</t>
  </si>
  <si>
    <t>16. Aktiv beskæftigelses-</t>
  </si>
  <si>
    <t xml:space="preserve">17. Løntilskud forsikrede </t>
  </si>
  <si>
    <t>18. Servicejob</t>
  </si>
  <si>
    <t>18. Seniorjob</t>
  </si>
  <si>
    <t>Midlertidig bolig integrationsflygtninge</t>
  </si>
  <si>
    <t xml:space="preserve">Budgetomplac. fra kto. 6 - projekt "De unge skal i gang" </t>
  </si>
  <si>
    <t>EGU-elever - flere årsværk</t>
  </si>
  <si>
    <t>Oversigt ændringer budget 2014 for Arbejdsmarked &amp; integration.</t>
  </si>
  <si>
    <t>Flere tilskud grundet flere integrationsflygtninge</t>
  </si>
  <si>
    <t>Merudgift grundet flere integrationsflygtninge</t>
  </si>
  <si>
    <t>Bl.a. medcinkort, varmetillæg til pensionister</t>
  </si>
  <si>
    <t>Tilgang finansieres af afgang til folkepension</t>
  </si>
  <si>
    <t>Færre korte forløb grundet bl.a. stramning af optjeningskrav</t>
  </si>
  <si>
    <t>med flere på passive ydelser og dermed mindre refusion</t>
  </si>
  <si>
    <t>(fra 50 % til 30 %).</t>
  </si>
  <si>
    <t>Tilpasning aktive og passive forløb efter de faktiske forhold</t>
  </si>
  <si>
    <t>Færre modtagere.</t>
  </si>
  <si>
    <t>Flere modtagere.</t>
  </si>
  <si>
    <t xml:space="preserve">Dette tilskud for 2014 udmeldes først ca. 1.7.2013 - den </t>
  </si>
  <si>
    <t>endelige budgettering er parat til udvalgsmøde i august.</t>
  </si>
  <si>
    <t>Tilpasning færre modtagere samt ny lovgivning.</t>
  </si>
  <si>
    <t>Lovændring - mindre refusion til beskæftigelsesindsatsen</t>
  </si>
  <si>
    <t>Løntilskud - kommunale arbejdsgivere</t>
  </si>
  <si>
    <t>Ordning der er ophørt - tilskud til tidligere bevilgede.</t>
  </si>
  <si>
    <t>Stor interesse (over 55 år, medlem af efterlønsordning, dag-</t>
  </si>
  <si>
    <t>pengeret ophørt) - ændret fra 8 til 40 årsværk.</t>
  </si>
  <si>
    <t>Vejledning og opkvalificeringe for unge 15-17 år.</t>
  </si>
  <si>
    <t>2. UU</t>
  </si>
  <si>
    <t>6. Personlige tillæg</t>
  </si>
  <si>
    <t>8. Sygedagpenge</t>
  </si>
  <si>
    <t>9. Sociale formål</t>
  </si>
  <si>
    <t>11. Boligsikring</t>
  </si>
  <si>
    <t xml:space="preserve">11. Boligydelse </t>
  </si>
  <si>
    <t>12. Dagpenge forsikrede</t>
  </si>
  <si>
    <t xml:space="preserve">De to bevillinger - 5.78/5.91 - skal betragtes under eet, </t>
  </si>
  <si>
    <t>beskæftigelsestilskud.</t>
  </si>
  <si>
    <t>da de er udgiftsbudgetterne svarende til det udmeldte</t>
  </si>
  <si>
    <t>14. Fleks og  ledigheds-</t>
  </si>
  <si>
    <t>19. Beskæftigelsesordning</t>
  </si>
  <si>
    <t>skud forsikrede ledige</t>
  </si>
  <si>
    <t xml:space="preserve">12.Bl.a diverse løntil- </t>
  </si>
  <si>
    <t>Ny lovgivning - kontering indtil afklaring af bl.a. førtidspension</t>
  </si>
  <si>
    <t>Ændringer</t>
  </si>
  <si>
    <t>3. EGU*</t>
  </si>
  <si>
    <t>4. Introduktionsprogram*</t>
  </si>
  <si>
    <t>5. Introduktionsydelser*</t>
  </si>
  <si>
    <t>7. Førtidspensioner*</t>
  </si>
  <si>
    <t>10. Kontanthjælp 5.73.*</t>
  </si>
  <si>
    <t>10. Kontanthjælp 5.75.*</t>
  </si>
  <si>
    <t>13. Revalidering*</t>
  </si>
  <si>
    <t>ydelse* (ikke fleksjob)</t>
  </si>
  <si>
    <t>15. Ressourceforløb*</t>
  </si>
  <si>
    <t>indsats.*</t>
  </si>
  <si>
    <t>* omfattet af budgetgarantien og udgør her 5,8 mio. kr.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</si>
</sst>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"/>
    <numFmt numFmtId="179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6">
      <selection activeCell="K39" sqref="K39"/>
    </sheetView>
  </sheetViews>
  <sheetFormatPr defaultColWidth="9.140625" defaultRowHeight="12.75"/>
  <cols>
    <col min="1" max="1" width="23.7109375" style="0" customWidth="1"/>
    <col min="2" max="3" width="10.57421875" style="0" customWidth="1"/>
    <col min="4" max="4" width="52.7109375" style="0" customWidth="1"/>
  </cols>
  <sheetData>
    <row r="1" spans="1:2" s="3" customFormat="1" ht="15.75">
      <c r="A1" s="1" t="s">
        <v>16</v>
      </c>
      <c r="B1" s="1"/>
    </row>
    <row r="2" spans="1:2" s="3" customFormat="1" ht="15.75">
      <c r="A2" s="9" t="s">
        <v>8</v>
      </c>
      <c r="B2" s="1"/>
    </row>
    <row r="3" spans="1:2" s="3" customFormat="1" ht="15.75">
      <c r="A3" s="1"/>
      <c r="B3" s="1"/>
    </row>
    <row r="4" ht="12.75">
      <c r="A4" t="s">
        <v>5</v>
      </c>
    </row>
    <row r="5" spans="1:4" s="5" customFormat="1" ht="12.75">
      <c r="A5" s="4" t="s">
        <v>0</v>
      </c>
      <c r="B5" s="4" t="s">
        <v>51</v>
      </c>
      <c r="C5" s="7" t="s">
        <v>6</v>
      </c>
      <c r="D5" s="4" t="s">
        <v>1</v>
      </c>
    </row>
    <row r="6" spans="1:4" s="5" customFormat="1" ht="38.25">
      <c r="A6" s="6"/>
      <c r="B6" s="4" t="s">
        <v>4</v>
      </c>
      <c r="C6" s="8" t="s">
        <v>7</v>
      </c>
      <c r="D6" s="4"/>
    </row>
    <row r="7" spans="1:4" ht="12.75">
      <c r="A7" s="2" t="s">
        <v>2</v>
      </c>
      <c r="B7" s="10">
        <v>0</v>
      </c>
      <c r="C7" s="10">
        <v>105</v>
      </c>
      <c r="D7" s="2" t="s">
        <v>13</v>
      </c>
    </row>
    <row r="8" spans="1:4" ht="12.75">
      <c r="A8" s="2"/>
      <c r="B8" s="10"/>
      <c r="C8" s="10"/>
      <c r="D8" s="2"/>
    </row>
    <row r="9" spans="1:4" ht="12.75">
      <c r="A9" s="2" t="s">
        <v>36</v>
      </c>
      <c r="B9" s="10">
        <v>320</v>
      </c>
      <c r="C9" s="10">
        <f>5572+320</f>
        <v>5892</v>
      </c>
      <c r="D9" s="2" t="s">
        <v>14</v>
      </c>
    </row>
    <row r="10" spans="1:4" ht="12.75">
      <c r="A10" s="2"/>
      <c r="B10" s="10"/>
      <c r="C10" s="10"/>
      <c r="D10" s="2"/>
    </row>
    <row r="11" spans="1:4" ht="12.75">
      <c r="A11" s="2" t="s">
        <v>52</v>
      </c>
      <c r="B11" s="10">
        <v>225</v>
      </c>
      <c r="C11" s="10">
        <f>2532+225</f>
        <v>2757</v>
      </c>
      <c r="D11" s="2" t="s">
        <v>15</v>
      </c>
    </row>
    <row r="12" spans="1:4" ht="12.75">
      <c r="A12" s="2"/>
      <c r="B12" s="10"/>
      <c r="C12" s="10"/>
      <c r="D12" s="2"/>
    </row>
    <row r="13" spans="1:4" ht="12.75">
      <c r="A13" s="2" t="s">
        <v>53</v>
      </c>
      <c r="B13" s="10">
        <v>-381</v>
      </c>
      <c r="C13" s="10">
        <f>1945-381</f>
        <v>1564</v>
      </c>
      <c r="D13" s="2" t="s">
        <v>17</v>
      </c>
    </row>
    <row r="14" spans="1:4" ht="12.75">
      <c r="A14" s="2"/>
      <c r="B14" s="10"/>
      <c r="C14" s="10"/>
      <c r="D14" s="2"/>
    </row>
    <row r="15" spans="1:4" ht="12.75">
      <c r="A15" s="2" t="s">
        <v>54</v>
      </c>
      <c r="B15" s="10">
        <v>800</v>
      </c>
      <c r="C15" s="10">
        <f>3718+800</f>
        <v>4518</v>
      </c>
      <c r="D15" s="2" t="s">
        <v>18</v>
      </c>
    </row>
    <row r="16" spans="1:4" ht="12.75">
      <c r="A16" s="2"/>
      <c r="B16" s="10"/>
      <c r="C16" s="10"/>
      <c r="D16" s="2"/>
    </row>
    <row r="17" spans="1:4" ht="12.75">
      <c r="A17" s="2" t="s">
        <v>37</v>
      </c>
      <c r="B17" s="10">
        <v>0</v>
      </c>
      <c r="C17" s="10">
        <f>4740</f>
        <v>4740</v>
      </c>
      <c r="D17" s="2" t="s">
        <v>19</v>
      </c>
    </row>
    <row r="18" spans="1:4" ht="12.75">
      <c r="A18" s="2"/>
      <c r="B18" s="10"/>
      <c r="C18" s="10"/>
      <c r="D18" s="2"/>
    </row>
    <row r="19" spans="1:4" ht="12.75">
      <c r="A19" s="2" t="s">
        <v>55</v>
      </c>
      <c r="B19" s="10">
        <v>0</v>
      </c>
      <c r="C19" s="10">
        <f>21421+34160+145497</f>
        <v>201078</v>
      </c>
      <c r="D19" s="2" t="s">
        <v>20</v>
      </c>
    </row>
    <row r="20" spans="1:4" ht="12.75">
      <c r="A20" s="2"/>
      <c r="B20" s="10"/>
      <c r="C20" s="10"/>
      <c r="D20" s="2"/>
    </row>
    <row r="21" spans="1:4" ht="12.75">
      <c r="A21" s="2" t="s">
        <v>38</v>
      </c>
      <c r="B21" s="10">
        <v>-4000</v>
      </c>
      <c r="C21" s="10">
        <f>89380-4000</f>
        <v>85380</v>
      </c>
      <c r="D21" s="2" t="s">
        <v>21</v>
      </c>
    </row>
    <row r="22" spans="1:4" ht="12.75">
      <c r="A22" s="2"/>
      <c r="B22" s="10"/>
      <c r="C22" s="10"/>
      <c r="D22" s="2"/>
    </row>
    <row r="23" spans="1:4" ht="12.75">
      <c r="A23" s="2" t="s">
        <v>39</v>
      </c>
      <c r="B23" s="10">
        <v>0</v>
      </c>
      <c r="C23" s="10">
        <v>1311</v>
      </c>
      <c r="D23" s="2" t="s">
        <v>3</v>
      </c>
    </row>
    <row r="24" spans="1:4" ht="12.75">
      <c r="A24" s="2"/>
      <c r="B24" s="10"/>
      <c r="C24" s="10"/>
      <c r="D24" s="2"/>
    </row>
    <row r="25" spans="1:4" ht="12.75">
      <c r="A25" s="2" t="s">
        <v>56</v>
      </c>
      <c r="B25" s="10">
        <v>7730</v>
      </c>
      <c r="C25" s="10">
        <f>42028+7730</f>
        <v>49758</v>
      </c>
      <c r="D25" s="2" t="s">
        <v>24</v>
      </c>
    </row>
    <row r="26" spans="1:4" ht="12.75">
      <c r="A26" s="2"/>
      <c r="B26" s="10"/>
      <c r="C26" s="10"/>
      <c r="D26" s="2" t="s">
        <v>22</v>
      </c>
    </row>
    <row r="27" spans="1:4" ht="12.75">
      <c r="A27" s="2" t="s">
        <v>57</v>
      </c>
      <c r="B27" s="10">
        <v>-7730</v>
      </c>
      <c r="C27" s="10">
        <f>35210-7730</f>
        <v>27480</v>
      </c>
      <c r="D27" s="2" t="s">
        <v>23</v>
      </c>
    </row>
    <row r="28" spans="1:4" ht="12.75">
      <c r="A28" s="2"/>
      <c r="B28" s="10"/>
      <c r="C28" s="10"/>
      <c r="D28" s="2"/>
    </row>
    <row r="29" spans="1:4" ht="12.75">
      <c r="A29" s="2" t="s">
        <v>41</v>
      </c>
      <c r="B29" s="10">
        <v>-816</v>
      </c>
      <c r="C29" s="10">
        <f>18229-816</f>
        <v>17413</v>
      </c>
      <c r="D29" s="2" t="s">
        <v>25</v>
      </c>
    </row>
    <row r="30" spans="1:4" ht="12.75">
      <c r="A30" s="2"/>
      <c r="B30" s="10"/>
      <c r="C30" s="10"/>
      <c r="D30" s="2"/>
    </row>
    <row r="31" spans="1:4" ht="12.75">
      <c r="A31" s="2" t="s">
        <v>40</v>
      </c>
      <c r="B31" s="10">
        <v>816</v>
      </c>
      <c r="C31" s="10">
        <f>9825+816</f>
        <v>10641</v>
      </c>
      <c r="D31" s="2" t="s">
        <v>26</v>
      </c>
    </row>
    <row r="32" spans="1:4" ht="12.75">
      <c r="A32" s="2"/>
      <c r="B32" s="10"/>
      <c r="C32" s="10"/>
      <c r="D32" s="2"/>
    </row>
    <row r="33" spans="1:4" ht="12.75">
      <c r="A33" s="4" t="s">
        <v>42</v>
      </c>
      <c r="B33" s="11">
        <v>2338</v>
      </c>
      <c r="C33" s="11">
        <f>77596+2338</f>
        <v>79934</v>
      </c>
      <c r="D33" s="4" t="s">
        <v>43</v>
      </c>
    </row>
    <row r="34" spans="1:4" ht="12.75">
      <c r="A34" s="4"/>
      <c r="B34" s="11"/>
      <c r="C34" s="11"/>
      <c r="D34" s="4" t="s">
        <v>45</v>
      </c>
    </row>
    <row r="35" spans="1:4" ht="12.75">
      <c r="A35" s="4"/>
      <c r="B35" s="11"/>
      <c r="C35" s="11"/>
      <c r="D35" s="4" t="s">
        <v>44</v>
      </c>
    </row>
    <row r="36" spans="1:4" ht="12.75">
      <c r="A36" s="4" t="s">
        <v>49</v>
      </c>
      <c r="B36" s="11">
        <v>-2338</v>
      </c>
      <c r="C36" s="11">
        <f>17120-2338</f>
        <v>14782</v>
      </c>
      <c r="D36" s="4" t="s">
        <v>27</v>
      </c>
    </row>
    <row r="37" spans="1:4" ht="12.75">
      <c r="A37" s="4" t="s">
        <v>48</v>
      </c>
      <c r="B37" s="11"/>
      <c r="C37" s="11"/>
      <c r="D37" s="4" t="s">
        <v>28</v>
      </c>
    </row>
    <row r="38" spans="1:4" ht="12.75">
      <c r="A38" s="2"/>
      <c r="B38" s="10"/>
      <c r="C38" s="10"/>
      <c r="D38" s="2"/>
    </row>
    <row r="39" spans="1:4" ht="12.75">
      <c r="A39" s="2" t="s">
        <v>58</v>
      </c>
      <c r="B39" s="10">
        <v>-778</v>
      </c>
      <c r="C39" s="10">
        <f>15964-778</f>
        <v>15186</v>
      </c>
      <c r="D39" s="2" t="s">
        <v>25</v>
      </c>
    </row>
    <row r="40" spans="1:4" ht="12.75">
      <c r="A40" s="2"/>
      <c r="B40" s="10"/>
      <c r="C40" s="10"/>
      <c r="D40" s="2"/>
    </row>
    <row r="41" spans="1:4" ht="12.75">
      <c r="A41" s="14" t="s">
        <v>46</v>
      </c>
      <c r="B41" s="13">
        <v>-7447</v>
      </c>
      <c r="C41" s="13">
        <f>63929-7447</f>
        <v>56482</v>
      </c>
      <c r="D41" s="12" t="s">
        <v>29</v>
      </c>
    </row>
    <row r="42" spans="1:4" ht="12.75">
      <c r="A42" s="6" t="s">
        <v>59</v>
      </c>
      <c r="B42" s="10"/>
      <c r="C42" s="10"/>
      <c r="D42" s="2"/>
    </row>
    <row r="43" spans="1:4" ht="12.75">
      <c r="A43" s="2"/>
      <c r="B43" s="10"/>
      <c r="C43" s="10"/>
      <c r="D43" s="2"/>
    </row>
    <row r="44" spans="1:4" ht="12.75">
      <c r="A44" s="6" t="s">
        <v>60</v>
      </c>
      <c r="B44" s="10">
        <v>12905</v>
      </c>
      <c r="C44" s="10">
        <v>12905</v>
      </c>
      <c r="D44" s="6" t="s">
        <v>50</v>
      </c>
    </row>
    <row r="45" spans="1:4" ht="12.75">
      <c r="A45" s="2"/>
      <c r="B45" s="10"/>
      <c r="C45" s="10"/>
      <c r="D45" s="2"/>
    </row>
    <row r="46" spans="1:4" ht="12.75">
      <c r="A46" s="6" t="s">
        <v>9</v>
      </c>
      <c r="B46" s="10">
        <v>-870</v>
      </c>
      <c r="C46" s="10">
        <f>20838-870</f>
        <v>19968</v>
      </c>
      <c r="D46" s="6" t="s">
        <v>30</v>
      </c>
    </row>
    <row r="47" spans="1:4" ht="12.75">
      <c r="A47" s="6" t="s">
        <v>61</v>
      </c>
      <c r="B47" s="10"/>
      <c r="C47" s="10"/>
      <c r="D47" s="2"/>
    </row>
    <row r="48" spans="1:4" ht="12.75">
      <c r="A48" s="2"/>
      <c r="B48" s="10"/>
      <c r="C48" s="10"/>
      <c r="D48" s="2"/>
    </row>
    <row r="49" spans="1:4" ht="12.75">
      <c r="A49" s="6" t="s">
        <v>10</v>
      </c>
      <c r="B49" s="10">
        <v>0</v>
      </c>
      <c r="C49" s="10">
        <v>1596</v>
      </c>
      <c r="D49" s="2" t="s">
        <v>31</v>
      </c>
    </row>
    <row r="50" spans="1:4" ht="12.75">
      <c r="A50" s="2"/>
      <c r="B50" s="10"/>
      <c r="C50" s="10"/>
      <c r="D50" s="2"/>
    </row>
    <row r="51" spans="1:4" ht="12.75">
      <c r="A51" s="6" t="s">
        <v>11</v>
      </c>
      <c r="B51" s="10">
        <v>0</v>
      </c>
      <c r="C51" s="10">
        <v>-129</v>
      </c>
      <c r="D51" s="2" t="s">
        <v>32</v>
      </c>
    </row>
    <row r="52" spans="1:4" ht="12.75">
      <c r="A52" s="2"/>
      <c r="B52" s="10"/>
      <c r="C52" s="10"/>
      <c r="D52" s="2"/>
    </row>
    <row r="53" spans="1:4" ht="12.75">
      <c r="A53" s="6" t="s">
        <v>12</v>
      </c>
      <c r="B53" s="10">
        <v>4650</v>
      </c>
      <c r="C53" s="10">
        <f>1150+4650</f>
        <v>5800</v>
      </c>
      <c r="D53" s="2" t="s">
        <v>33</v>
      </c>
    </row>
    <row r="54" spans="1:4" ht="12.75">
      <c r="A54" s="2"/>
      <c r="B54" s="10"/>
      <c r="C54" s="10"/>
      <c r="D54" s="2" t="s">
        <v>34</v>
      </c>
    </row>
    <row r="55" spans="1:4" ht="12.75">
      <c r="A55" s="2"/>
      <c r="B55" s="10"/>
      <c r="C55" s="10"/>
      <c r="D55" s="2"/>
    </row>
    <row r="56" spans="1:4" ht="12.75">
      <c r="A56" s="6" t="s">
        <v>47</v>
      </c>
      <c r="B56" s="10">
        <v>225</v>
      </c>
      <c r="C56" s="10">
        <f>1377+225</f>
        <v>1602</v>
      </c>
      <c r="D56" s="2" t="s">
        <v>35</v>
      </c>
    </row>
    <row r="57" spans="1:4" ht="12.75">
      <c r="A57" s="4" t="s">
        <v>4</v>
      </c>
      <c r="B57" s="11">
        <f>SUM(B7:B56)</f>
        <v>5649</v>
      </c>
      <c r="C57" s="11">
        <f>SUM(C7:C56)</f>
        <v>620763</v>
      </c>
      <c r="D57" s="4"/>
    </row>
    <row r="58" ht="12.75">
      <c r="A58" s="15" t="s">
        <v>62</v>
      </c>
    </row>
    <row r="61" spans="1:2" ht="12.75">
      <c r="A61" s="5"/>
      <c r="B61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74" spans="1:2" ht="12.75">
      <c r="A74" s="3"/>
      <c r="B74" s="3"/>
    </row>
  </sheetData>
  <sheetProtection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-20-08-2013 - Bilag 02.01 oversigt budget 2014, ændringer</dc:title>
  <dc:subject>ØVRIGE</dc:subject>
  <dc:creator>HAVJ</dc:creator>
  <cp:keywords/>
  <dc:description/>
  <cp:lastModifiedBy>Hans Viggo Høj Jensen</cp:lastModifiedBy>
  <cp:lastPrinted>2013-05-29T11:44:21Z</cp:lastPrinted>
  <dcterms:created xsi:type="dcterms:W3CDTF">1996-11-12T13:28:11Z</dcterms:created>
  <dcterms:modified xsi:type="dcterms:W3CDTF">2013-08-06T08:12:24Z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Integrationsrådet</vt:lpwstr>
  </property>
  <property fmtid="{D5CDD505-2E9C-101B-9397-08002B2CF9AE}" pid="4" name="MeetingTit">
    <vt:lpwstr>20-08-2013</vt:lpwstr>
  </property>
  <property fmtid="{D5CDD505-2E9C-101B-9397-08002B2CF9AE}" pid="5" name="MeetingDateAndTi">
    <vt:lpwstr>20-08-2013 fra 19:00 - 21:30</vt:lpwstr>
  </property>
  <property fmtid="{D5CDD505-2E9C-101B-9397-08002B2CF9AE}" pid="6" name="AccessLevelNa">
    <vt:lpwstr>Åben</vt:lpwstr>
  </property>
  <property fmtid="{D5CDD505-2E9C-101B-9397-08002B2CF9AE}" pid="7" name="Fusion">
    <vt:lpwstr>1059359</vt:lpwstr>
  </property>
  <property fmtid="{D5CDD505-2E9C-101B-9397-08002B2CF9AE}" pid="8" name="SortOrd">
    <vt:lpwstr>1</vt:lpwstr>
  </property>
  <property fmtid="{D5CDD505-2E9C-101B-9397-08002B2CF9AE}" pid="9" name="MeetingEndDa">
    <vt:lpwstr>2013-08-20T21:30:00Z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584398/12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2013-08-20T19:00:00Z</vt:lpwstr>
  </property>
  <property fmtid="{D5CDD505-2E9C-101B-9397-08002B2CF9AE}" pid="14" name="PWDescripti">
    <vt:lpwstr>DA-1143984   Kopi til: </vt:lpwstr>
  </property>
  <property fmtid="{D5CDD505-2E9C-101B-9397-08002B2CF9AE}" pid="15" name="U">
    <vt:lpwstr>584464</vt:lpwstr>
  </property>
  <property fmtid="{D5CDD505-2E9C-101B-9397-08002B2CF9AE}" pid="16" name="PWFileTy">
    <vt:lpwstr>.XLS</vt:lpwstr>
  </property>
  <property fmtid="{D5CDD505-2E9C-101B-9397-08002B2CF9AE}" pid="17" name="Agenda">
    <vt:lpwstr>1442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